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60" windowWidth="20730" windowHeight="11100"/>
  </bookViews>
  <sheets>
    <sheet name="передача за 3мес " sheetId="17" r:id="rId1"/>
  </sheets>
  <calcPr calcId="162913"/>
</workbook>
</file>

<file path=xl/calcChain.xml><?xml version="1.0" encoding="utf-8"?>
<calcChain xmlns="http://schemas.openxmlformats.org/spreadsheetml/2006/main">
  <c r="D68" i="17" l="1"/>
  <c r="F68" i="17" s="1"/>
  <c r="F67" i="17"/>
  <c r="E64" i="17"/>
  <c r="E63" i="17" s="1"/>
  <c r="D64" i="17"/>
  <c r="F64" i="17" l="1"/>
  <c r="F62" i="17"/>
  <c r="F60" i="17"/>
  <c r="F59" i="17"/>
  <c r="E58" i="17"/>
  <c r="D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E45" i="17"/>
  <c r="E40" i="17" s="1"/>
  <c r="D45" i="17"/>
  <c r="F44" i="17"/>
  <c r="F43" i="17"/>
  <c r="F42" i="17"/>
  <c r="F38" i="17"/>
  <c r="F37" i="17"/>
  <c r="F36" i="17"/>
  <c r="F35" i="17"/>
  <c r="E33" i="17"/>
  <c r="D33" i="17"/>
  <c r="F32" i="17"/>
  <c r="F31" i="17"/>
  <c r="F29" i="17"/>
  <c r="F28" i="17"/>
  <c r="F27" i="17"/>
  <c r="F26" i="17"/>
  <c r="F33" i="17" l="1"/>
  <c r="D40" i="17"/>
  <c r="D39" i="17" s="1"/>
  <c r="F58" i="17"/>
  <c r="E39" i="17"/>
  <c r="F45" i="17"/>
  <c r="F40" i="17" l="1"/>
  <c r="F39" i="17"/>
  <c r="F25" i="17" l="1"/>
  <c r="F19" i="17"/>
  <c r="F20" i="17"/>
  <c r="F18" i="17"/>
  <c r="F21" i="17"/>
  <c r="E16" i="17"/>
  <c r="D16" i="17"/>
  <c r="F16" i="17" l="1"/>
  <c r="F23" i="17"/>
  <c r="F14" i="17" l="1"/>
</calcChain>
</file>

<file path=xl/sharedStrings.xml><?xml version="1.0" encoding="utf-8"?>
<sst xmlns="http://schemas.openxmlformats.org/spreadsheetml/2006/main" count="220" uniqueCount="121">
  <si>
    <t>№ п/п</t>
  </si>
  <si>
    <t>I</t>
  </si>
  <si>
    <t>1. 1.</t>
  </si>
  <si>
    <t>1. 2.</t>
  </si>
  <si>
    <t>1.3.</t>
  </si>
  <si>
    <t>%</t>
  </si>
  <si>
    <t>2.1.</t>
  </si>
  <si>
    <t>2.2.</t>
  </si>
  <si>
    <t xml:space="preserve">Амортизация </t>
  </si>
  <si>
    <t>4.1.</t>
  </si>
  <si>
    <t>5</t>
  </si>
  <si>
    <t>6</t>
  </si>
  <si>
    <t>6.1</t>
  </si>
  <si>
    <t>6.2</t>
  </si>
  <si>
    <t>6.3</t>
  </si>
  <si>
    <t>6.4</t>
  </si>
  <si>
    <t>II</t>
  </si>
  <si>
    <t>7</t>
  </si>
  <si>
    <t>7.1</t>
  </si>
  <si>
    <t>7.3</t>
  </si>
  <si>
    <t>7.3.1</t>
  </si>
  <si>
    <t>7.3.2</t>
  </si>
  <si>
    <t>7.3.3.</t>
  </si>
  <si>
    <t>7.3.4.</t>
  </si>
  <si>
    <t>7.3.5</t>
  </si>
  <si>
    <t>7.4</t>
  </si>
  <si>
    <t>амортизация</t>
  </si>
  <si>
    <t>7.5</t>
  </si>
  <si>
    <t>7.6</t>
  </si>
  <si>
    <t>7.7</t>
  </si>
  <si>
    <t>7.8</t>
  </si>
  <si>
    <t>7.9</t>
  </si>
  <si>
    <t>7.10</t>
  </si>
  <si>
    <t>7.11</t>
  </si>
  <si>
    <t>7.11.1</t>
  </si>
  <si>
    <t>7.11.2</t>
  </si>
  <si>
    <t>III</t>
  </si>
  <si>
    <t>IV</t>
  </si>
  <si>
    <t>VI</t>
  </si>
  <si>
    <t>VII</t>
  </si>
  <si>
    <t>IX</t>
  </si>
  <si>
    <t>Тариф</t>
  </si>
  <si>
    <t>Форма, предназначенная для сбора административных данных</t>
  </si>
  <si>
    <t>Сведения об исполнении тарифной сметы на  услуги по передаче и распределению тепловой энергии</t>
  </si>
  <si>
    <t>ОСМС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</si>
  <si>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</si>
  <si>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</si>
  <si>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</si>
  <si>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Жанғыш, жаққыш материалдар</t>
  </si>
  <si>
    <t>энергия (технологияға электроэнергия)</t>
  </si>
  <si>
    <t>Нормативтік техникалық шығындар</t>
  </si>
  <si>
    <t>Еңбекақы шығындары, барлығы</t>
  </si>
  <si>
    <t xml:space="preserve">Еңбекақы </t>
  </si>
  <si>
    <t>Әлеуметтік салық</t>
  </si>
  <si>
    <t>2.3.</t>
  </si>
  <si>
    <t>Жөндеу жұмысы, барлығы</t>
  </si>
  <si>
    <t>Негізгі қордың өсуіне әкелмейтін күрделі жөндеу жұмысы</t>
  </si>
  <si>
    <t>Үшінші тараптар қызметтері</t>
  </si>
  <si>
    <t>Басқа да шығындар, барлығы</t>
  </si>
  <si>
    <t>ТҚ және ЕҚ арналған шығындар</t>
  </si>
  <si>
    <t>Қосалқы бөлшектер</t>
  </si>
  <si>
    <t>Коммуналдық қызметтер</t>
  </si>
  <si>
    <t>Басқа материалдар</t>
  </si>
  <si>
    <t>Кезеңдегі барлық шығындар</t>
  </si>
  <si>
    <t>Жалпы  және әкімшілік шығындар, барлығы</t>
  </si>
  <si>
    <t>Әкімшілік қызметкерлерінің еңбекақысы</t>
  </si>
  <si>
    <t>салықтар</t>
  </si>
  <si>
    <t>Мүлік салығы</t>
  </si>
  <si>
    <t>Көлік салығы</t>
  </si>
  <si>
    <t>Жер салығы</t>
  </si>
  <si>
    <t>РЧС қолданғаны үшін салық</t>
  </si>
  <si>
    <t>қоршаған ортаға эмиссия үшін төлем</t>
  </si>
  <si>
    <t>іс-сапар</t>
  </si>
  <si>
    <t>коммуналдық қызметтер</t>
  </si>
  <si>
    <t>байланыс қызметтері</t>
  </si>
  <si>
    <t>банк қызметтері</t>
  </si>
  <si>
    <t>аудиторлық, консалтингтік және маркетингтік қызметтер</t>
  </si>
  <si>
    <t>кезеңдік басылым</t>
  </si>
  <si>
    <t>басқа шығындар</t>
  </si>
  <si>
    <t>кеңсе шығындары</t>
  </si>
  <si>
    <t>қызметкерлерді сақтандыру және медбақылау</t>
  </si>
  <si>
    <t>тарифте қарастырылмаған тарифтер</t>
  </si>
  <si>
    <t>Барлық шығындар</t>
  </si>
  <si>
    <t>Кіріс (БПА СП)</t>
  </si>
  <si>
    <t>Барлық кіріс (нормативті шығындарды қалпына келтіру есебінен)</t>
  </si>
  <si>
    <t>2020 жылы алынбаған кіріс</t>
  </si>
  <si>
    <t>Х</t>
  </si>
  <si>
    <t>Барлық кіріс (алынбаған кірісті ескере отырып)</t>
  </si>
  <si>
    <t>Көрсетілетін қызметтердің көлемі</t>
  </si>
  <si>
    <t>мың теңге</t>
  </si>
  <si>
    <t>мың.Гкал</t>
  </si>
  <si>
    <t>мың. Гкал</t>
  </si>
  <si>
    <t>теңге/Гкал</t>
  </si>
  <si>
    <t>3 ай ішіндегі нақты деректерді жылдық шығындармен салыстыру</t>
  </si>
  <si>
    <t>Көрсеткіштердің атауы*</t>
  </si>
  <si>
    <t>Өлшем бірлігі</t>
  </si>
  <si>
    <t xml:space="preserve">2021 жылғы 01 қазан айынан бастап 2022 жылғы 30 қыркүйекке дейін бекітілген тарифтік сметада көзделген </t>
  </si>
  <si>
    <t>% ауытқу</t>
  </si>
  <si>
    <t>Ауытқудың себептері</t>
  </si>
  <si>
    <t>2021 жылғы 1 қазаннан 31 желтоқсанға дейінгі есептік кезең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</si>
  <si>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</si>
  <si>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</si>
  <si>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</si>
  <si>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</si>
  <si>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</si>
  <si>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7.2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</si>
  <si>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</si>
  <si>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</si>
  <si>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</si>
  <si>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</si>
  <si>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</si>
  <si>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М.О.</t>
  </si>
  <si>
    <t xml:space="preserve">                             "Теплосервис-Ақсу" КМК</t>
  </si>
  <si>
    <t xml:space="preserve">                                           Ақсу қ., Вокзальная көшесі, 5-үй</t>
  </si>
  <si>
    <t xml:space="preserve">          8(71837)50130</t>
  </si>
  <si>
    <t xml:space="preserve">                               teploservis_aksu@mail.ru</t>
  </si>
  <si>
    <t xml:space="preserve">                Хасенова  60785</t>
  </si>
  <si>
    <t>Басшы</t>
  </si>
  <si>
    <t>_________ Д. К. Шегенов</t>
  </si>
  <si>
    <t>Күні  "27" cәуір 2022  жыл</t>
  </si>
  <si>
    <t>2021 жылғы 1 қазаннан бастап 2021 жылғы 31 желтоқсанға дейін тарифтік сметаның нақты қалыптасқан көрсеткіштері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</si>
</sst>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8" fillId="0" borderId="4" xfId="0" applyFont="1" applyBorder="1"/>
    <xf numFmtId="0" fontId="9" fillId="0" borderId="5" xfId="0" applyFont="1" applyBorder="1" applyAlignment="1">
      <alignment vertical="center" wrapText="1"/>
    </xf>
    <xf numFmtId="164" fontId="9" fillId="2" borderId="6" xfId="0" applyNumberFormat="1" applyFont="1" applyFill="1" applyBorder="1" applyAlignment="1">
      <alignment horizontal="left" vertical="center"/>
    </xf>
    <xf numFmtId="1" fontId="9" fillId="2" borderId="5" xfId="0" applyNumberFormat="1" applyFont="1" applyFill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164" fontId="9" fillId="2" borderId="9" xfId="0" applyNumberFormat="1" applyFont="1" applyFill="1" applyBorder="1" applyAlignment="1">
      <alignment horizontal="left"/>
    </xf>
    <xf numFmtId="1" fontId="9" fillId="2" borderId="8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/>
    <xf numFmtId="164" fontId="9" fillId="2" borderId="11" xfId="0" applyNumberFormat="1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8" xfId="0" applyFont="1" applyBorder="1"/>
    <xf numFmtId="16" fontId="8" fillId="0" borderId="7" xfId="0" applyNumberFormat="1" applyFont="1" applyBorder="1" applyAlignment="1">
      <alignment horizontal="left"/>
    </xf>
    <xf numFmtId="16" fontId="8" fillId="0" borderId="12" xfId="0" applyNumberFormat="1" applyFont="1" applyBorder="1" applyAlignment="1">
      <alignment horizontal="left"/>
    </xf>
    <xf numFmtId="0" fontId="8" fillId="0" borderId="12" xfId="0" applyFont="1" applyBorder="1"/>
    <xf numFmtId="0" fontId="8" fillId="0" borderId="14" xfId="0" applyFont="1" applyBorder="1"/>
    <xf numFmtId="0" fontId="8" fillId="0" borderId="15" xfId="0" applyFont="1" applyBorder="1"/>
    <xf numFmtId="49" fontId="8" fillId="0" borderId="15" xfId="0" applyNumberFormat="1" applyFont="1" applyBorder="1"/>
    <xf numFmtId="0" fontId="9" fillId="0" borderId="15" xfId="0" applyFont="1" applyBorder="1" applyAlignment="1">
      <alignment horizontal="left"/>
    </xf>
    <xf numFmtId="0" fontId="9" fillId="0" borderId="10" xfId="0" applyFont="1" applyFill="1" applyBorder="1"/>
    <xf numFmtId="1" fontId="9" fillId="0" borderId="10" xfId="0" applyNumberFormat="1" applyFont="1" applyFill="1" applyBorder="1" applyAlignment="1">
      <alignment horizontal="center"/>
    </xf>
    <xf numFmtId="0" fontId="9" fillId="0" borderId="10" xfId="0" applyFont="1" applyBorder="1" applyAlignment="1">
      <alignment vertical="center"/>
    </xf>
    <xf numFmtId="164" fontId="9" fillId="2" borderId="11" xfId="0" applyNumberFormat="1" applyFont="1" applyFill="1" applyBorder="1" applyAlignment="1">
      <alignment horizontal="left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49" fontId="9" fillId="0" borderId="16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164" fontId="9" fillId="2" borderId="13" xfId="0" applyNumberFormat="1" applyFont="1" applyFill="1" applyBorder="1" applyAlignment="1">
      <alignment horizontal="left" vertical="center"/>
    </xf>
    <xf numFmtId="165" fontId="9" fillId="2" borderId="1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2" fontId="9" fillId="2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8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4" fillId="0" borderId="8" xfId="0" applyFont="1" applyBorder="1" applyAlignment="1">
      <alignment wrapText="1"/>
    </xf>
    <xf numFmtId="0" fontId="8" fillId="3" borderId="8" xfId="0" applyFont="1" applyFill="1" applyBorder="1"/>
    <xf numFmtId="164" fontId="8" fillId="3" borderId="11" xfId="0" applyNumberFormat="1" applyFont="1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4" fillId="3" borderId="8" xfId="0" applyFont="1" applyFill="1" applyBorder="1" applyAlignment="1">
      <alignment wrapText="1"/>
    </xf>
    <xf numFmtId="0" fontId="8" fillId="3" borderId="12" xfId="0" applyFont="1" applyFill="1" applyBorder="1"/>
    <xf numFmtId="164" fontId="12" fillId="3" borderId="10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left"/>
    </xf>
    <xf numFmtId="2" fontId="8" fillId="3" borderId="11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1" fontId="9" fillId="3" borderId="10" xfId="0" applyNumberFormat="1" applyFont="1" applyFill="1" applyBorder="1" applyAlignment="1">
      <alignment horizontal="center"/>
    </xf>
    <xf numFmtId="1" fontId="9" fillId="3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vertical="center"/>
    </xf>
    <xf numFmtId="164" fontId="8" fillId="3" borderId="11" xfId="0" applyNumberFormat="1" applyFont="1" applyFill="1" applyBorder="1" applyAlignment="1">
      <alignment horizontal="left" vertical="center"/>
    </xf>
    <xf numFmtId="1" fontId="8" fillId="3" borderId="11" xfId="0" applyNumberFormat="1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/>
    </xf>
    <xf numFmtId="49" fontId="9" fillId="3" borderId="15" xfId="0" applyNumberFormat="1" applyFont="1" applyFill="1" applyBorder="1"/>
    <xf numFmtId="49" fontId="8" fillId="3" borderId="10" xfId="0" applyNumberFormat="1" applyFont="1" applyFill="1" applyBorder="1"/>
    <xf numFmtId="49" fontId="8" fillId="3" borderId="15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11" fillId="3" borderId="11" xfId="0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wrapText="1"/>
    </xf>
    <xf numFmtId="164" fontId="13" fillId="0" borderId="10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/>
    </xf>
    <xf numFmtId="1" fontId="9" fillId="3" borderId="11" xfId="0" applyNumberFormat="1" applyFont="1" applyFill="1" applyBorder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 vertical="top" wrapText="1"/>
    </xf>
    <xf numFmtId="164" fontId="13" fillId="3" borderId="10" xfId="0" applyNumberFormat="1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/>
    </xf>
    <xf numFmtId="0" fontId="8" fillId="3" borderId="20" xfId="0" applyFont="1" applyFill="1" applyBorder="1"/>
    <xf numFmtId="0" fontId="8" fillId="3" borderId="21" xfId="0" applyFont="1" applyFill="1" applyBorder="1"/>
    <xf numFmtId="0" fontId="9" fillId="0" borderId="10" xfId="0" applyFont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left" vertical="center"/>
    </xf>
    <xf numFmtId="0" fontId="17" fillId="0" borderId="0" xfId="0" applyFont="1"/>
    <xf numFmtId="0" fontId="0" fillId="0" borderId="10" xfId="0" applyFill="1" applyBorder="1"/>
    <xf numFmtId="0" fontId="6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6" fillId="0" borderId="0" xfId="0" applyFont="1" applyFill="1" applyBorder="1"/>
    <xf numFmtId="0" fontId="19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0" fillId="0" borderId="0" xfId="1" applyFont="1" applyAlignment="1" applyProtection="1">
      <alignment horizontal="center"/>
    </xf>
    <xf numFmtId="0" fontId="21" fillId="0" borderId="0" xfId="0" applyFont="1"/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-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B8" sqref="B8:G8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3.28515625" customWidth="1"/>
    <col min="6" max="6" width="11.7109375" customWidth="1"/>
    <col min="7" max="7" width="28.85546875" style="88" customWidth="1"/>
    <col min="8" max="8" width="13.28515625" style="88" customWidth="1"/>
    <col min="9" max="9" width="14.140625" style="88" customWidth="1"/>
    <col min="10" max="14" width="9.140625" style="88"/>
  </cols>
  <sheetData>
    <row r="1" spans="1:15" ht="13.5" customHeight="1" x14ac:dyDescent="0.25">
      <c r="A1" s="1"/>
      <c r="B1" s="2"/>
      <c r="C1" s="3"/>
      <c r="D1" s="3"/>
      <c r="E1" s="123"/>
      <c r="F1" s="123"/>
    </row>
    <row r="2" spans="1:15" ht="11.25" hidden="1" customHeight="1" thickBot="1" x14ac:dyDescent="0.3">
      <c r="A2" s="4"/>
      <c r="B2" s="2"/>
      <c r="C2" s="3"/>
      <c r="D2" s="3"/>
      <c r="E2" s="124"/>
      <c r="F2" s="124"/>
    </row>
    <row r="3" spans="1:15" ht="15.75" hidden="1" customHeight="1" thickBot="1" x14ac:dyDescent="0.3">
      <c r="A3" s="1"/>
      <c r="B3" s="125" t="s">
        <v>42</v>
      </c>
      <c r="C3" s="125"/>
      <c r="D3" s="125"/>
      <c r="E3" s="125"/>
    </row>
    <row r="4" spans="1:15" ht="16.5" hidden="1" customHeight="1" thickBot="1" x14ac:dyDescent="0.3">
      <c r="A4" s="1"/>
      <c r="B4" s="126" t="s">
        <v>43</v>
      </c>
      <c r="C4" s="126"/>
      <c r="D4" s="126"/>
      <c r="E4" s="126"/>
      <c r="F4" s="126"/>
    </row>
    <row r="5" spans="1:15" ht="21.75" customHeight="1" x14ac:dyDescent="0.25">
      <c r="A5" s="5"/>
      <c r="B5" s="125" t="s">
        <v>99</v>
      </c>
      <c r="C5" s="125"/>
      <c r="D5" s="125"/>
      <c r="E5" s="125"/>
      <c r="F5" s="125"/>
      <c r="G5" s="125"/>
    </row>
    <row r="6" spans="1:15" ht="15" customHeight="1" x14ac:dyDescent="0.25">
      <c r="A6" s="5"/>
      <c r="B6" s="47" t="s">
        <v>100</v>
      </c>
      <c r="C6" s="45"/>
      <c r="D6" s="45"/>
      <c r="E6" s="45"/>
      <c r="F6" s="45"/>
      <c r="G6"/>
    </row>
    <row r="7" spans="1:15" ht="15.75" customHeight="1" x14ac:dyDescent="0.25">
      <c r="A7" s="5"/>
      <c r="B7" s="47" t="s">
        <v>101</v>
      </c>
      <c r="C7" s="45"/>
      <c r="D7" s="45"/>
      <c r="E7" s="45"/>
      <c r="F7" s="45"/>
      <c r="G7"/>
    </row>
    <row r="8" spans="1:15" ht="18.75" customHeight="1" x14ac:dyDescent="0.25">
      <c r="A8" s="5"/>
      <c r="B8" s="122" t="s">
        <v>102</v>
      </c>
      <c r="C8" s="122"/>
      <c r="D8" s="122"/>
      <c r="E8" s="122"/>
      <c r="F8" s="122"/>
      <c r="G8" s="122"/>
    </row>
    <row r="9" spans="1:15" ht="25.5" customHeight="1" x14ac:dyDescent="0.25">
      <c r="A9" s="5"/>
      <c r="B9" s="122" t="s">
        <v>103</v>
      </c>
      <c r="C9" s="122"/>
      <c r="D9" s="122"/>
      <c r="E9" s="122"/>
      <c r="F9" s="122"/>
      <c r="G9" s="122"/>
    </row>
    <row r="10" spans="1:15" ht="22.5" customHeight="1" thickBot="1" x14ac:dyDescent="0.3">
      <c r="A10" s="5"/>
      <c r="B10" s="122" t="s">
        <v>104</v>
      </c>
      <c r="C10" s="122"/>
      <c r="D10" s="122"/>
      <c r="E10" s="122"/>
      <c r="F10" s="122"/>
      <c r="G10"/>
    </row>
    <row r="11" spans="1:15" ht="18.75" customHeight="1" x14ac:dyDescent="0.25">
      <c r="A11" s="131" t="s">
        <v>0</v>
      </c>
      <c r="B11" s="131" t="s">
        <v>94</v>
      </c>
      <c r="C11" s="131" t="s">
        <v>95</v>
      </c>
      <c r="D11" s="131" t="s">
        <v>96</v>
      </c>
      <c r="E11" s="131" t="s">
        <v>120</v>
      </c>
      <c r="F11" s="127" t="s">
        <v>97</v>
      </c>
      <c r="G11" s="129" t="s">
        <v>98</v>
      </c>
      <c r="O11" s="88"/>
    </row>
    <row r="12" spans="1:15" ht="81" customHeight="1" thickBot="1" x14ac:dyDescent="0.3">
      <c r="A12" s="132"/>
      <c r="B12" s="132"/>
      <c r="C12" s="132"/>
      <c r="D12" s="132"/>
      <c r="E12" s="132"/>
      <c r="F12" s="128"/>
      <c r="G12" s="130"/>
      <c r="O12" s="88"/>
    </row>
    <row r="13" spans="1:15" ht="15.75" thickBot="1" x14ac:dyDescent="0.3">
      <c r="A13" s="6">
        <v>1</v>
      </c>
      <c r="B13" s="7">
        <v>2</v>
      </c>
      <c r="C13" s="7">
        <v>3</v>
      </c>
      <c r="D13" s="101">
        <v>4</v>
      </c>
      <c r="E13" s="7">
        <v>5</v>
      </c>
      <c r="F13" s="8">
        <v>6</v>
      </c>
      <c r="G13" s="8">
        <v>7</v>
      </c>
      <c r="O13" s="88"/>
    </row>
    <row r="14" spans="1:15" ht="36" x14ac:dyDescent="0.25">
      <c r="A14" s="9" t="s">
        <v>1</v>
      </c>
      <c r="B14" s="10" t="s">
        <v>45</v>
      </c>
      <c r="C14" s="11" t="s">
        <v>89</v>
      </c>
      <c r="D14" s="12">
        <v>388078</v>
      </c>
      <c r="E14" s="12">
        <v>116418</v>
      </c>
      <c r="F14" s="13">
        <f>(E14/D14*100)-100</f>
        <v>-70.00139147284824</v>
      </c>
      <c r="G14" s="93" t="s">
        <v>93</v>
      </c>
      <c r="I14" s="89"/>
      <c r="J14" s="89"/>
      <c r="O14" s="88"/>
    </row>
    <row r="15" spans="1:15" ht="15.75" thickBot="1" x14ac:dyDescent="0.3">
      <c r="A15" s="14"/>
      <c r="B15" s="15" t="s">
        <v>46</v>
      </c>
      <c r="C15" s="16"/>
      <c r="D15" s="17"/>
      <c r="E15" s="18"/>
      <c r="F15" s="19"/>
      <c r="G15" s="46"/>
      <c r="O15" s="88"/>
    </row>
    <row r="16" spans="1:15" ht="26.25" customHeight="1" x14ac:dyDescent="0.25">
      <c r="A16" s="20">
        <v>1</v>
      </c>
      <c r="B16" s="21" t="s">
        <v>47</v>
      </c>
      <c r="C16" s="11" t="s">
        <v>89</v>
      </c>
      <c r="D16" s="23">
        <f>D18+D19+D20</f>
        <v>147331</v>
      </c>
      <c r="E16" s="100">
        <f>E18+E19+E20</f>
        <v>46870</v>
      </c>
      <c r="F16" s="19">
        <f>(E16/D16*100)-100</f>
        <v>-68.187278984056306</v>
      </c>
      <c r="G16" s="93" t="s">
        <v>93</v>
      </c>
      <c r="O16" s="88"/>
    </row>
    <row r="17" spans="1:15" ht="15.75" thickBot="1" x14ac:dyDescent="0.3">
      <c r="A17" s="20"/>
      <c r="B17" s="15" t="s">
        <v>46</v>
      </c>
      <c r="C17" s="22"/>
      <c r="D17" s="23"/>
      <c r="E17" s="24"/>
      <c r="F17" s="19"/>
      <c r="G17" s="48"/>
      <c r="O17" s="88"/>
    </row>
    <row r="18" spans="1:15" ht="22.5" customHeight="1" thickBot="1" x14ac:dyDescent="0.3">
      <c r="A18" s="26" t="s">
        <v>2</v>
      </c>
      <c r="B18" s="49" t="s">
        <v>48</v>
      </c>
      <c r="C18" s="110" t="s">
        <v>89</v>
      </c>
      <c r="D18" s="51">
        <v>16536</v>
      </c>
      <c r="E18" s="90">
        <v>4738</v>
      </c>
      <c r="F18" s="94">
        <f>(E18/D18*100)-100</f>
        <v>-71.347363328495405</v>
      </c>
      <c r="G18" s="93" t="s">
        <v>93</v>
      </c>
      <c r="O18" s="88"/>
    </row>
    <row r="19" spans="1:15" ht="31.5" customHeight="1" thickBot="1" x14ac:dyDescent="0.3">
      <c r="A19" s="27" t="s">
        <v>3</v>
      </c>
      <c r="B19" s="54" t="s">
        <v>49</v>
      </c>
      <c r="C19" s="110" t="s">
        <v>89</v>
      </c>
      <c r="D19" s="51">
        <v>5519</v>
      </c>
      <c r="E19" s="90">
        <v>2238</v>
      </c>
      <c r="F19" s="94">
        <f t="shared" ref="F19:F20" si="0">(E19/D19*100)-100</f>
        <v>-59.449175575285381</v>
      </c>
      <c r="G19" s="93" t="s">
        <v>93</v>
      </c>
      <c r="O19" s="88"/>
    </row>
    <row r="20" spans="1:15" ht="33" customHeight="1" x14ac:dyDescent="0.25">
      <c r="A20" s="28" t="s">
        <v>4</v>
      </c>
      <c r="B20" s="63" t="s">
        <v>50</v>
      </c>
      <c r="C20" s="110" t="s">
        <v>89</v>
      </c>
      <c r="D20" s="51">
        <v>125276</v>
      </c>
      <c r="E20" s="90">
        <v>39894</v>
      </c>
      <c r="F20" s="94">
        <f t="shared" si="0"/>
        <v>-68.155113509371304</v>
      </c>
      <c r="G20" s="93" t="s">
        <v>93</v>
      </c>
      <c r="O20" s="88"/>
    </row>
    <row r="21" spans="1:15" ht="29.25" customHeight="1" x14ac:dyDescent="0.25">
      <c r="A21" s="29"/>
      <c r="B21" s="107"/>
      <c r="C21" s="56" t="s">
        <v>5</v>
      </c>
      <c r="D21" s="51">
        <v>16.32</v>
      </c>
      <c r="E21" s="57">
        <v>16.32</v>
      </c>
      <c r="F21" s="55">
        <f>(E21/D21*100)-100</f>
        <v>0</v>
      </c>
      <c r="G21" s="93" t="s">
        <v>93</v>
      </c>
      <c r="O21" s="88"/>
    </row>
    <row r="22" spans="1:15" ht="20.25" customHeight="1" thickBot="1" x14ac:dyDescent="0.3">
      <c r="A22" s="25"/>
      <c r="B22" s="108"/>
      <c r="C22" s="56" t="s">
        <v>90</v>
      </c>
      <c r="D22" s="58">
        <v>63.582999999999998</v>
      </c>
      <c r="E22" s="52">
        <v>64.343000000000004</v>
      </c>
      <c r="F22" s="55"/>
      <c r="G22" s="93" t="s">
        <v>93</v>
      </c>
      <c r="O22" s="88"/>
    </row>
    <row r="23" spans="1:15" ht="28.5" customHeight="1" x14ac:dyDescent="0.25">
      <c r="A23" s="20">
        <v>2</v>
      </c>
      <c r="B23" s="59" t="s">
        <v>51</v>
      </c>
      <c r="C23" s="11" t="s">
        <v>89</v>
      </c>
      <c r="D23" s="61">
        <v>190688</v>
      </c>
      <c r="E23" s="61">
        <v>48660</v>
      </c>
      <c r="F23" s="55">
        <f>(E23/D23*100)-100</f>
        <v>-74.481876153717067</v>
      </c>
      <c r="G23" s="93" t="s">
        <v>93</v>
      </c>
      <c r="J23" s="89"/>
      <c r="O23" s="88"/>
    </row>
    <row r="24" spans="1:15" ht="13.5" customHeight="1" thickBot="1" x14ac:dyDescent="0.3">
      <c r="A24" s="20"/>
      <c r="B24" s="49" t="s">
        <v>46</v>
      </c>
      <c r="C24" s="60"/>
      <c r="D24" s="61"/>
      <c r="E24" s="62"/>
      <c r="F24" s="55"/>
      <c r="G24" s="53"/>
      <c r="O24" s="88"/>
    </row>
    <row r="25" spans="1:15" ht="24.75" customHeight="1" x14ac:dyDescent="0.25">
      <c r="A25" s="30" t="s">
        <v>6</v>
      </c>
      <c r="B25" s="63" t="s">
        <v>52</v>
      </c>
      <c r="C25" s="110" t="s">
        <v>89</v>
      </c>
      <c r="D25" s="64">
        <v>172787</v>
      </c>
      <c r="E25" s="106">
        <v>43717</v>
      </c>
      <c r="F25" s="102">
        <f>(E25/D25*100)-100</f>
        <v>-74.698906746456629</v>
      </c>
      <c r="G25" s="93" t="s">
        <v>93</v>
      </c>
      <c r="O25" s="88"/>
    </row>
    <row r="26" spans="1:15" ht="23.25" x14ac:dyDescent="0.25">
      <c r="A26" s="30" t="s">
        <v>7</v>
      </c>
      <c r="B26" s="63" t="s">
        <v>53</v>
      </c>
      <c r="C26" s="111" t="s">
        <v>89</v>
      </c>
      <c r="D26" s="95">
        <v>14445</v>
      </c>
      <c r="E26" s="52">
        <v>3989</v>
      </c>
      <c r="F26" s="102">
        <f t="shared" ref="F26:F29" si="1">(E26/D26*100)-100</f>
        <v>-72.384908272758736</v>
      </c>
      <c r="G26" s="93" t="s">
        <v>93</v>
      </c>
    </row>
    <row r="27" spans="1:15" ht="23.25" x14ac:dyDescent="0.25">
      <c r="A27" s="30" t="s">
        <v>54</v>
      </c>
      <c r="B27" s="63" t="s">
        <v>44</v>
      </c>
      <c r="C27" s="111" t="s">
        <v>89</v>
      </c>
      <c r="D27" s="95">
        <v>3456</v>
      </c>
      <c r="E27" s="52">
        <v>954</v>
      </c>
      <c r="F27" s="102">
        <f t="shared" si="1"/>
        <v>-72.395833333333329</v>
      </c>
      <c r="G27" s="93" t="s">
        <v>93</v>
      </c>
    </row>
    <row r="28" spans="1:15" ht="23.25" x14ac:dyDescent="0.25">
      <c r="A28" s="32">
        <v>3</v>
      </c>
      <c r="B28" s="70" t="s">
        <v>8</v>
      </c>
      <c r="C28" s="22" t="s">
        <v>89</v>
      </c>
      <c r="D28" s="71">
        <v>22977</v>
      </c>
      <c r="E28" s="72">
        <v>7542</v>
      </c>
      <c r="F28" s="102">
        <f t="shared" si="1"/>
        <v>-67.175871523697609</v>
      </c>
      <c r="G28" s="93" t="s">
        <v>93</v>
      </c>
    </row>
    <row r="29" spans="1:15" ht="23.25" x14ac:dyDescent="0.25">
      <c r="A29" s="32">
        <v>4</v>
      </c>
      <c r="B29" s="70" t="s">
        <v>55</v>
      </c>
      <c r="C29" s="22" t="s">
        <v>89</v>
      </c>
      <c r="D29" s="71">
        <v>18453</v>
      </c>
      <c r="E29" s="71">
        <v>10644</v>
      </c>
      <c r="F29" s="102">
        <f t="shared" si="1"/>
        <v>-42.318322224028613</v>
      </c>
      <c r="G29" s="93" t="s">
        <v>93</v>
      </c>
    </row>
    <row r="30" spans="1:15" x14ac:dyDescent="0.25">
      <c r="A30" s="32"/>
      <c r="B30" s="15" t="s">
        <v>46</v>
      </c>
      <c r="C30" s="60"/>
      <c r="D30" s="71"/>
      <c r="E30" s="92"/>
      <c r="F30" s="55"/>
      <c r="G30" s="112"/>
    </row>
    <row r="31" spans="1:15" ht="24.75" x14ac:dyDescent="0.25">
      <c r="A31" s="31" t="s">
        <v>9</v>
      </c>
      <c r="B31" s="73" t="s">
        <v>56</v>
      </c>
      <c r="C31" s="111" t="s">
        <v>89</v>
      </c>
      <c r="D31" s="58">
        <v>18453</v>
      </c>
      <c r="E31" s="52">
        <v>10644</v>
      </c>
      <c r="F31" s="55">
        <f>(E31/D31*100)-100</f>
        <v>-42.318322224028613</v>
      </c>
      <c r="G31" s="93" t="s">
        <v>93</v>
      </c>
    </row>
    <row r="32" spans="1:15" ht="23.25" x14ac:dyDescent="0.25">
      <c r="A32" s="82" t="s">
        <v>10</v>
      </c>
      <c r="B32" s="74" t="s">
        <v>57</v>
      </c>
      <c r="C32" s="60" t="s">
        <v>89</v>
      </c>
      <c r="D32" s="71">
        <v>2510</v>
      </c>
      <c r="E32" s="103">
        <v>1078</v>
      </c>
      <c r="F32" s="55">
        <f t="shared" ref="F32:F33" si="2">(E32/D32*100)-100</f>
        <v>-57.051792828685258</v>
      </c>
      <c r="G32" s="93" t="s">
        <v>93</v>
      </c>
    </row>
    <row r="33" spans="1:7" ht="23.25" x14ac:dyDescent="0.25">
      <c r="A33" s="83" t="s">
        <v>11</v>
      </c>
      <c r="B33" s="70" t="s">
        <v>58</v>
      </c>
      <c r="C33" s="60" t="s">
        <v>89</v>
      </c>
      <c r="D33" s="71">
        <f>D35+D36+D37+D38</f>
        <v>6119</v>
      </c>
      <c r="E33" s="61">
        <f>E35+E36+E37+E38</f>
        <v>1624</v>
      </c>
      <c r="F33" s="55">
        <f t="shared" si="2"/>
        <v>-73.459715639810426</v>
      </c>
      <c r="G33" s="93" t="s">
        <v>93</v>
      </c>
    </row>
    <row r="34" spans="1:7" x14ac:dyDescent="0.25">
      <c r="A34" s="83"/>
      <c r="B34" s="15" t="s">
        <v>46</v>
      </c>
      <c r="C34" s="50"/>
      <c r="D34" s="51"/>
      <c r="E34" s="81"/>
      <c r="F34" s="55"/>
      <c r="G34" s="112"/>
    </row>
    <row r="35" spans="1:7" ht="23.25" x14ac:dyDescent="0.25">
      <c r="A35" s="83" t="s">
        <v>12</v>
      </c>
      <c r="B35" s="75" t="s">
        <v>59</v>
      </c>
      <c r="C35" s="66" t="s">
        <v>89</v>
      </c>
      <c r="D35" s="76">
        <v>1791</v>
      </c>
      <c r="E35" s="104">
        <v>223</v>
      </c>
      <c r="F35" s="68">
        <f>(E35/D35*100)-100</f>
        <v>-87.548855388051365</v>
      </c>
      <c r="G35" s="93" t="s">
        <v>93</v>
      </c>
    </row>
    <row r="36" spans="1:7" ht="23.25" x14ac:dyDescent="0.25">
      <c r="A36" s="83" t="s">
        <v>13</v>
      </c>
      <c r="B36" s="49" t="s">
        <v>60</v>
      </c>
      <c r="C36" s="50" t="s">
        <v>89</v>
      </c>
      <c r="D36" s="58">
        <v>2681</v>
      </c>
      <c r="E36" s="90">
        <v>828</v>
      </c>
      <c r="F36" s="68">
        <f t="shared" ref="F36:F40" si="3">(E36/D36*100)-100</f>
        <v>-69.116001491980597</v>
      </c>
      <c r="G36" s="93" t="s">
        <v>93</v>
      </c>
    </row>
    <row r="37" spans="1:7" ht="23.25" x14ac:dyDescent="0.25">
      <c r="A37" s="83" t="s">
        <v>14</v>
      </c>
      <c r="B37" s="63" t="s">
        <v>61</v>
      </c>
      <c r="C37" s="50" t="s">
        <v>89</v>
      </c>
      <c r="D37" s="58">
        <v>516</v>
      </c>
      <c r="E37" s="90">
        <v>309</v>
      </c>
      <c r="F37" s="68">
        <f t="shared" si="3"/>
        <v>-40.116279069767444</v>
      </c>
      <c r="G37" s="93" t="s">
        <v>93</v>
      </c>
    </row>
    <row r="38" spans="1:7" ht="23.25" x14ac:dyDescent="0.25">
      <c r="A38" s="83" t="s">
        <v>15</v>
      </c>
      <c r="B38" s="63" t="s">
        <v>62</v>
      </c>
      <c r="C38" s="50" t="s">
        <v>89</v>
      </c>
      <c r="D38" s="52">
        <v>1131</v>
      </c>
      <c r="E38" s="105">
        <v>264</v>
      </c>
      <c r="F38" s="68">
        <f t="shared" si="3"/>
        <v>-76.65782493368701</v>
      </c>
      <c r="G38" s="93" t="s">
        <v>93</v>
      </c>
    </row>
    <row r="39" spans="1:7" ht="23.25" x14ac:dyDescent="0.25">
      <c r="A39" s="82" t="s">
        <v>16</v>
      </c>
      <c r="B39" s="70" t="s">
        <v>63</v>
      </c>
      <c r="C39" s="60" t="s">
        <v>89</v>
      </c>
      <c r="D39" s="62">
        <f>D40</f>
        <v>26391</v>
      </c>
      <c r="E39" s="62">
        <f>E40</f>
        <v>9369</v>
      </c>
      <c r="F39" s="68">
        <f t="shared" si="3"/>
        <v>-64.499261111742641</v>
      </c>
      <c r="G39" s="93" t="s">
        <v>93</v>
      </c>
    </row>
    <row r="40" spans="1:7" ht="23.25" x14ac:dyDescent="0.25">
      <c r="A40" s="82" t="s">
        <v>17</v>
      </c>
      <c r="B40" s="63" t="s">
        <v>64</v>
      </c>
      <c r="C40" s="50" t="s">
        <v>89</v>
      </c>
      <c r="D40" s="62">
        <f>D42+D43+D44+D45+D51+D52+D53+D54+D55+D56+D57+D58</f>
        <v>26391</v>
      </c>
      <c r="E40" s="62">
        <f>E42+E43+E44+E45+E51+E52+E53+E54+E55+E56+E57+E58+E61</f>
        <v>9369</v>
      </c>
      <c r="F40" s="68">
        <f t="shared" si="3"/>
        <v>-64.499261111742641</v>
      </c>
      <c r="G40" s="93" t="s">
        <v>93</v>
      </c>
    </row>
    <row r="41" spans="1:7" x14ac:dyDescent="0.25">
      <c r="A41" s="82"/>
      <c r="B41" s="15" t="s">
        <v>46</v>
      </c>
      <c r="C41" s="50"/>
      <c r="D41" s="77"/>
      <c r="E41" s="77"/>
      <c r="F41" s="55"/>
      <c r="G41" s="112"/>
    </row>
    <row r="42" spans="1:7" ht="24.75" x14ac:dyDescent="0.25">
      <c r="A42" s="84" t="s">
        <v>18</v>
      </c>
      <c r="B42" s="73" t="s">
        <v>65</v>
      </c>
      <c r="C42" s="50" t="s">
        <v>89</v>
      </c>
      <c r="D42" s="69">
        <v>12861</v>
      </c>
      <c r="E42" s="96">
        <v>3369</v>
      </c>
      <c r="F42" s="55">
        <f>(E42/D42*100)-100</f>
        <v>-73.804525309073938</v>
      </c>
      <c r="G42" s="93" t="s">
        <v>93</v>
      </c>
    </row>
    <row r="43" spans="1:7" ht="23.25" x14ac:dyDescent="0.25">
      <c r="A43" s="85" t="s">
        <v>105</v>
      </c>
      <c r="B43" s="63" t="s">
        <v>53</v>
      </c>
      <c r="C43" s="50" t="s">
        <v>89</v>
      </c>
      <c r="D43" s="69">
        <v>1075</v>
      </c>
      <c r="E43" s="90">
        <v>281</v>
      </c>
      <c r="F43" s="55">
        <f t="shared" ref="F43:F60" si="4">(E43/D43*100)-100</f>
        <v>-73.860465116279073</v>
      </c>
      <c r="G43" s="93" t="s">
        <v>93</v>
      </c>
    </row>
    <row r="44" spans="1:7" ht="23.25" x14ac:dyDescent="0.25">
      <c r="A44" s="85"/>
      <c r="B44" s="63" t="s">
        <v>44</v>
      </c>
      <c r="C44" s="50" t="s">
        <v>89</v>
      </c>
      <c r="D44" s="69">
        <v>257</v>
      </c>
      <c r="E44" s="90">
        <v>67</v>
      </c>
      <c r="F44" s="55">
        <f t="shared" si="4"/>
        <v>-73.929961089494157</v>
      </c>
      <c r="G44" s="93" t="s">
        <v>93</v>
      </c>
    </row>
    <row r="45" spans="1:7" ht="23.25" x14ac:dyDescent="0.25">
      <c r="A45" s="84" t="s">
        <v>19</v>
      </c>
      <c r="B45" s="63" t="s">
        <v>66</v>
      </c>
      <c r="C45" s="50" t="s">
        <v>89</v>
      </c>
      <c r="D45" s="61">
        <f>D46+D47+D48+D49+D50</f>
        <v>6450</v>
      </c>
      <c r="E45" s="61">
        <f>E46+E47+E48+E49+E50</f>
        <v>1473</v>
      </c>
      <c r="F45" s="55">
        <f t="shared" si="4"/>
        <v>-77.16279069767441</v>
      </c>
      <c r="G45" s="93" t="s">
        <v>93</v>
      </c>
    </row>
    <row r="46" spans="1:7" ht="23.25" x14ac:dyDescent="0.25">
      <c r="A46" s="84" t="s">
        <v>20</v>
      </c>
      <c r="B46" s="63" t="s">
        <v>67</v>
      </c>
      <c r="C46" s="50" t="s">
        <v>89</v>
      </c>
      <c r="D46" s="69">
        <v>5530</v>
      </c>
      <c r="E46" s="77">
        <v>1330</v>
      </c>
      <c r="F46" s="55">
        <f t="shared" si="4"/>
        <v>-75.949367088607602</v>
      </c>
      <c r="G46" s="93" t="s">
        <v>93</v>
      </c>
    </row>
    <row r="47" spans="1:7" ht="23.25" x14ac:dyDescent="0.25">
      <c r="A47" s="84" t="s">
        <v>21</v>
      </c>
      <c r="B47" s="63" t="s">
        <v>68</v>
      </c>
      <c r="C47" s="50" t="s">
        <v>89</v>
      </c>
      <c r="D47" s="69">
        <v>445</v>
      </c>
      <c r="E47" s="77">
        <v>0</v>
      </c>
      <c r="F47" s="55">
        <f t="shared" si="4"/>
        <v>-100</v>
      </c>
      <c r="G47" s="93" t="s">
        <v>93</v>
      </c>
    </row>
    <row r="48" spans="1:7" ht="23.25" x14ac:dyDescent="0.25">
      <c r="A48" s="84" t="s">
        <v>22</v>
      </c>
      <c r="B48" s="63" t="s">
        <v>69</v>
      </c>
      <c r="C48" s="50" t="s">
        <v>89</v>
      </c>
      <c r="D48" s="69">
        <v>205</v>
      </c>
      <c r="E48" s="52">
        <v>51</v>
      </c>
      <c r="F48" s="55">
        <f t="shared" si="4"/>
        <v>-75.121951219512198</v>
      </c>
      <c r="G48" s="93" t="s">
        <v>93</v>
      </c>
    </row>
    <row r="49" spans="1:7" ht="23.25" x14ac:dyDescent="0.25">
      <c r="A49" s="84" t="s">
        <v>23</v>
      </c>
      <c r="B49" s="63" t="s">
        <v>70</v>
      </c>
      <c r="C49" s="50" t="s">
        <v>89</v>
      </c>
      <c r="D49" s="69">
        <v>56</v>
      </c>
      <c r="E49" s="52"/>
      <c r="F49" s="55">
        <f t="shared" si="4"/>
        <v>-100</v>
      </c>
      <c r="G49" s="93" t="s">
        <v>93</v>
      </c>
    </row>
    <row r="50" spans="1:7" ht="23.25" x14ac:dyDescent="0.25">
      <c r="A50" s="84" t="s">
        <v>24</v>
      </c>
      <c r="B50" s="63" t="s">
        <v>71</v>
      </c>
      <c r="C50" s="50" t="s">
        <v>89</v>
      </c>
      <c r="D50" s="69">
        <v>214</v>
      </c>
      <c r="E50" s="77">
        <v>92</v>
      </c>
      <c r="F50" s="55">
        <f t="shared" si="4"/>
        <v>-57.009345794392523</v>
      </c>
      <c r="G50" s="93" t="s">
        <v>93</v>
      </c>
    </row>
    <row r="51" spans="1:7" ht="23.25" x14ac:dyDescent="0.25">
      <c r="A51" s="84" t="s">
        <v>25</v>
      </c>
      <c r="B51" s="63" t="s">
        <v>26</v>
      </c>
      <c r="C51" s="50" t="s">
        <v>89</v>
      </c>
      <c r="D51" s="58">
        <v>648</v>
      </c>
      <c r="E51" s="52">
        <v>163</v>
      </c>
      <c r="F51" s="55">
        <f t="shared" si="4"/>
        <v>-74.84567901234567</v>
      </c>
      <c r="G51" s="93" t="s">
        <v>93</v>
      </c>
    </row>
    <row r="52" spans="1:7" ht="23.25" x14ac:dyDescent="0.25">
      <c r="A52" s="84" t="s">
        <v>27</v>
      </c>
      <c r="B52" s="63" t="s">
        <v>72</v>
      </c>
      <c r="C52" s="50" t="s">
        <v>89</v>
      </c>
      <c r="D52" s="58">
        <v>477</v>
      </c>
      <c r="E52" s="77">
        <v>155</v>
      </c>
      <c r="F52" s="55">
        <f t="shared" si="4"/>
        <v>-67.505241090146754</v>
      </c>
      <c r="G52" s="93" t="s">
        <v>93</v>
      </c>
    </row>
    <row r="53" spans="1:7" ht="23.25" x14ac:dyDescent="0.25">
      <c r="A53" s="85" t="s">
        <v>28</v>
      </c>
      <c r="B53" s="65" t="s">
        <v>73</v>
      </c>
      <c r="C53" s="50" t="s">
        <v>89</v>
      </c>
      <c r="D53" s="76">
        <v>364</v>
      </c>
      <c r="E53" s="67">
        <v>280</v>
      </c>
      <c r="F53" s="55">
        <f t="shared" si="4"/>
        <v>-23.076923076923066</v>
      </c>
      <c r="G53" s="93" t="s">
        <v>93</v>
      </c>
    </row>
    <row r="54" spans="1:7" ht="23.25" x14ac:dyDescent="0.25">
      <c r="A54" s="85" t="s">
        <v>29</v>
      </c>
      <c r="B54" s="65" t="s">
        <v>74</v>
      </c>
      <c r="C54" s="50" t="s">
        <v>89</v>
      </c>
      <c r="D54" s="76">
        <v>788</v>
      </c>
      <c r="E54" s="67">
        <v>217</v>
      </c>
      <c r="F54" s="55">
        <f t="shared" si="4"/>
        <v>-72.461928934010146</v>
      </c>
      <c r="G54" s="93" t="s">
        <v>93</v>
      </c>
    </row>
    <row r="55" spans="1:7" ht="23.25" x14ac:dyDescent="0.25">
      <c r="A55" s="85" t="s">
        <v>30</v>
      </c>
      <c r="B55" s="65" t="s">
        <v>75</v>
      </c>
      <c r="C55" s="50" t="s">
        <v>89</v>
      </c>
      <c r="D55" s="76">
        <v>458</v>
      </c>
      <c r="E55" s="67">
        <v>101</v>
      </c>
      <c r="F55" s="55">
        <f t="shared" si="4"/>
        <v>-77.947598253275117</v>
      </c>
      <c r="G55" s="93" t="s">
        <v>93</v>
      </c>
    </row>
    <row r="56" spans="1:7" ht="24" x14ac:dyDescent="0.25">
      <c r="A56" s="84" t="s">
        <v>31</v>
      </c>
      <c r="B56" s="79" t="s">
        <v>76</v>
      </c>
      <c r="C56" s="50" t="s">
        <v>89</v>
      </c>
      <c r="D56" s="76">
        <v>477</v>
      </c>
      <c r="E56" s="78">
        <v>1115</v>
      </c>
      <c r="F56" s="55">
        <f t="shared" si="4"/>
        <v>133.75262054507337</v>
      </c>
      <c r="G56" s="93" t="s">
        <v>93</v>
      </c>
    </row>
    <row r="57" spans="1:7" ht="23.25" x14ac:dyDescent="0.25">
      <c r="A57" s="84" t="s">
        <v>32</v>
      </c>
      <c r="B57" s="80" t="s">
        <v>77</v>
      </c>
      <c r="C57" s="50" t="s">
        <v>89</v>
      </c>
      <c r="D57" s="76">
        <v>16</v>
      </c>
      <c r="E57" s="78">
        <v>14</v>
      </c>
      <c r="F57" s="55">
        <f t="shared" si="4"/>
        <v>-12.5</v>
      </c>
      <c r="G57" s="93" t="s">
        <v>93</v>
      </c>
    </row>
    <row r="58" spans="1:7" ht="23.25" x14ac:dyDescent="0.25">
      <c r="A58" s="86" t="s">
        <v>33</v>
      </c>
      <c r="B58" s="80" t="s">
        <v>78</v>
      </c>
      <c r="C58" s="50" t="s">
        <v>89</v>
      </c>
      <c r="D58" s="91">
        <f>D59+D60</f>
        <v>2520</v>
      </c>
      <c r="E58" s="91">
        <f>SUM(E59:E60)</f>
        <v>694</v>
      </c>
      <c r="F58" s="55">
        <f t="shared" si="4"/>
        <v>-72.460317460317455</v>
      </c>
      <c r="G58" s="93" t="s">
        <v>93</v>
      </c>
    </row>
    <row r="59" spans="1:7" ht="23.25" x14ac:dyDescent="0.25">
      <c r="A59" s="84" t="s">
        <v>34</v>
      </c>
      <c r="B59" s="80" t="s">
        <v>79</v>
      </c>
      <c r="C59" s="50" t="s">
        <v>89</v>
      </c>
      <c r="D59" s="76">
        <v>295</v>
      </c>
      <c r="E59" s="67">
        <v>63</v>
      </c>
      <c r="F59" s="55">
        <f t="shared" si="4"/>
        <v>-78.644067796610173</v>
      </c>
      <c r="G59" s="93" t="s">
        <v>93</v>
      </c>
    </row>
    <row r="60" spans="1:7" ht="23.25" x14ac:dyDescent="0.25">
      <c r="A60" s="85" t="s">
        <v>35</v>
      </c>
      <c r="B60" s="80" t="s">
        <v>80</v>
      </c>
      <c r="C60" s="50" t="s">
        <v>89</v>
      </c>
      <c r="D60" s="76">
        <v>2225</v>
      </c>
      <c r="E60" s="78">
        <v>631</v>
      </c>
      <c r="F60" s="55">
        <f t="shared" si="4"/>
        <v>-71.640449438202239</v>
      </c>
      <c r="G60" s="93" t="s">
        <v>93</v>
      </c>
    </row>
    <row r="61" spans="1:7" ht="23.25" x14ac:dyDescent="0.25">
      <c r="A61" s="84"/>
      <c r="B61" s="63" t="s">
        <v>81</v>
      </c>
      <c r="C61" s="50" t="s">
        <v>89</v>
      </c>
      <c r="D61" s="58"/>
      <c r="E61" s="52">
        <v>1440</v>
      </c>
      <c r="F61" s="55"/>
      <c r="G61" s="93" t="s">
        <v>93</v>
      </c>
    </row>
    <row r="62" spans="1:7" ht="23.25" x14ac:dyDescent="0.25">
      <c r="A62" s="82" t="s">
        <v>36</v>
      </c>
      <c r="B62" s="33" t="s">
        <v>82</v>
      </c>
      <c r="C62" s="60" t="s">
        <v>89</v>
      </c>
      <c r="D62" s="34">
        <v>414469</v>
      </c>
      <c r="E62" s="61">
        <v>125787</v>
      </c>
      <c r="F62" s="19">
        <f>(E62/D62*100)-100</f>
        <v>-69.651047484854118</v>
      </c>
      <c r="G62" s="93" t="s">
        <v>93</v>
      </c>
    </row>
    <row r="63" spans="1:7" ht="23.25" x14ac:dyDescent="0.25">
      <c r="A63" s="87" t="s">
        <v>37</v>
      </c>
      <c r="B63" s="109" t="s">
        <v>83</v>
      </c>
      <c r="C63" s="60" t="s">
        <v>89</v>
      </c>
      <c r="D63" s="37">
        <v>1378</v>
      </c>
      <c r="E63" s="91">
        <f>E64-E62</f>
        <v>11215.276320000004</v>
      </c>
      <c r="F63" s="19"/>
      <c r="G63" s="93" t="s">
        <v>93</v>
      </c>
    </row>
    <row r="64" spans="1:7" ht="36" x14ac:dyDescent="0.25">
      <c r="A64" s="39" t="s">
        <v>38</v>
      </c>
      <c r="B64" s="38" t="s">
        <v>84</v>
      </c>
      <c r="C64" s="60" t="s">
        <v>89</v>
      </c>
      <c r="D64" s="91">
        <f>D62+D63</f>
        <v>415847</v>
      </c>
      <c r="E64" s="97">
        <f>E67*E68</f>
        <v>137002.27632</v>
      </c>
      <c r="F64" s="68">
        <f>(E64/D64*100)-100</f>
        <v>-67.054643578046722</v>
      </c>
      <c r="G64" s="93" t="s">
        <v>93</v>
      </c>
    </row>
    <row r="65" spans="1:7" ht="23.25" x14ac:dyDescent="0.25">
      <c r="A65" s="40" t="s">
        <v>39</v>
      </c>
      <c r="B65" s="38" t="s">
        <v>85</v>
      </c>
      <c r="C65" s="60" t="s">
        <v>89</v>
      </c>
      <c r="D65" s="91">
        <v>-1612</v>
      </c>
      <c r="E65" s="97"/>
      <c r="F65" s="68"/>
      <c r="G65" s="93" t="s">
        <v>93</v>
      </c>
    </row>
    <row r="66" spans="1:7" ht="23.25" x14ac:dyDescent="0.25">
      <c r="A66" s="40" t="s">
        <v>86</v>
      </c>
      <c r="B66" s="35" t="s">
        <v>87</v>
      </c>
      <c r="C66" s="60" t="s">
        <v>89</v>
      </c>
      <c r="D66" s="91">
        <v>414235</v>
      </c>
      <c r="E66" s="97"/>
      <c r="F66" s="68"/>
      <c r="G66" s="93" t="s">
        <v>93</v>
      </c>
    </row>
    <row r="67" spans="1:7" ht="23.25" x14ac:dyDescent="0.25">
      <c r="A67" s="40" t="s">
        <v>39</v>
      </c>
      <c r="B67" s="43" t="s">
        <v>88</v>
      </c>
      <c r="C67" s="41" t="s">
        <v>91</v>
      </c>
      <c r="D67" s="42">
        <v>389.60500000000002</v>
      </c>
      <c r="E67" s="98">
        <v>128.85599999999999</v>
      </c>
      <c r="F67" s="13">
        <f>(E67/D67*100)-100</f>
        <v>-66.926502483284352</v>
      </c>
      <c r="G67" s="93" t="s">
        <v>93</v>
      </c>
    </row>
    <row r="68" spans="1:7" x14ac:dyDescent="0.25">
      <c r="A68" s="40" t="s">
        <v>40</v>
      </c>
      <c r="B68" s="43" t="s">
        <v>41</v>
      </c>
      <c r="C68" s="36" t="s">
        <v>92</v>
      </c>
      <c r="D68" s="44">
        <f>D66/D67</f>
        <v>1063.2178745139308</v>
      </c>
      <c r="E68" s="99">
        <v>1063.22</v>
      </c>
      <c r="F68" s="13">
        <f>(E68/D68*100)-100</f>
        <v>1.999106787167193E-4</v>
      </c>
      <c r="G68" s="93"/>
    </row>
    <row r="69" spans="1:7" x14ac:dyDescent="0.25">
      <c r="B69" s="113" t="s">
        <v>106</v>
      </c>
      <c r="C69" s="114" t="s">
        <v>112</v>
      </c>
      <c r="D69" s="114"/>
      <c r="E69" s="115"/>
    </row>
    <row r="70" spans="1:7" x14ac:dyDescent="0.25">
      <c r="B70" s="116" t="s">
        <v>107</v>
      </c>
      <c r="C70" s="117" t="s">
        <v>113</v>
      </c>
      <c r="D70" s="117"/>
      <c r="E70" s="117"/>
    </row>
    <row r="71" spans="1:7" x14ac:dyDescent="0.25">
      <c r="B71" s="118" t="s">
        <v>108</v>
      </c>
      <c r="C71" s="119" t="s">
        <v>114</v>
      </c>
      <c r="D71" s="119"/>
      <c r="E71" s="119"/>
    </row>
    <row r="72" spans="1:7" x14ac:dyDescent="0.25">
      <c r="B72" s="116" t="s">
        <v>109</v>
      </c>
      <c r="C72" s="120" t="s">
        <v>115</v>
      </c>
      <c r="D72" s="117"/>
      <c r="E72" s="117"/>
    </row>
    <row r="73" spans="1:7" x14ac:dyDescent="0.25">
      <c r="B73" s="116" t="s">
        <v>110</v>
      </c>
      <c r="C73" s="117" t="s">
        <v>116</v>
      </c>
      <c r="D73" s="117"/>
      <c r="E73" s="117"/>
    </row>
    <row r="74" spans="1:7" x14ac:dyDescent="0.25">
      <c r="B74" s="116" t="s">
        <v>117</v>
      </c>
      <c r="C74" s="117" t="s">
        <v>118</v>
      </c>
      <c r="D74" s="117"/>
      <c r="E74" s="117"/>
    </row>
    <row r="75" spans="1:7" x14ac:dyDescent="0.25">
      <c r="B75" s="116" t="s">
        <v>119</v>
      </c>
      <c r="C75" s="121"/>
      <c r="D75" s="121"/>
      <c r="E75" s="121"/>
    </row>
    <row r="76" spans="1:7" x14ac:dyDescent="0.25">
      <c r="B76" s="116" t="s">
        <v>111</v>
      </c>
      <c r="C76" s="121"/>
      <c r="D76" s="121"/>
      <c r="E76" s="121"/>
    </row>
    <row r="77" spans="1:7" x14ac:dyDescent="0.25">
      <c r="B77" s="88"/>
      <c r="C77" s="88"/>
      <c r="D77" s="88"/>
      <c r="E77" s="88"/>
    </row>
  </sheetData>
  <mergeCells count="15">
    <mergeCell ref="F11:F12"/>
    <mergeCell ref="G11:G12"/>
    <mergeCell ref="B9:G9"/>
    <mergeCell ref="B10:F10"/>
    <mergeCell ref="A11:A12"/>
    <mergeCell ref="B11:B12"/>
    <mergeCell ref="C11:C12"/>
    <mergeCell ref="D11:D12"/>
    <mergeCell ref="E11:E12"/>
    <mergeCell ref="B8:G8"/>
    <mergeCell ref="E1:F1"/>
    <mergeCell ref="E2:F2"/>
    <mergeCell ref="B3:E3"/>
    <mergeCell ref="B4:F4"/>
    <mergeCell ref="B5:G5"/>
  </mergeCells>
  <hyperlinks>
    <hyperlink ref="C72" r:id="rId1" display="teploservis-aksu@mail.ru"/>
  </hyperlinks>
  <pageMargins left="0.23622047244094491" right="0.23622047244094491" top="0.74803149606299213" bottom="0.7480314960629921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передача за 3мес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2022-04-06T09:41:40Z</cp:lastPrinted>
  <dcterms:created xsi:type="dcterms:W3CDTF">2015-11-04T11:10:16Z</dcterms:created>
  <dcterms:modified xsi:type="dcterms:W3CDTF">2022-04-14T08:40:00Z</dcterms:modified>
</cp:coreProperties>
</file>